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99EB0AEE-C87B-4049-8098-620345398E22}" xr6:coauthVersionLast="47" xr6:coauthVersionMax="47" xr10:uidLastSave="{00000000-0000-0000-0000-000000000000}"/>
  <bookViews>
    <workbookView xWindow="0" yWindow="45" windowWidth="20715" windowHeight="15435" tabRatio="849" activeTab="3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1" sheetId="4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31" l="1"/>
  <c r="K11" i="31"/>
  <c r="I21" i="28" l="1"/>
  <c r="P21" i="28"/>
  <c r="Q21" i="28"/>
  <c r="H21" i="28"/>
  <c r="H21" i="26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<sst xmlns="http://schemas.openxmlformats.org/spreadsheetml/2006/main" count="959" uniqueCount="160">
  <si>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</si>
  <si>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</si>
  <si>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</si>
  <si>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</si>
  <si>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</si>
  <si>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</si>
  <si>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</si>
  <si>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</si>
  <si>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</si>
  <si>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</si>
  <si>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</si>
  <si>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</si>
  <si>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</si>
  <si>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</si>
  <si>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</si>
  <si>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</si>
  <si>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</si>
  <si>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</si>
  <si>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</si>
  <si>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</si>
  <si>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</si>
  <si>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</si>
  <si>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</si>
  <si>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</si>
  <si>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</si>
  <si>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</si>
  <si>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</si>
  <si>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</si>
  <si>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</si>
  <si>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</si>
  <si>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</si>
  <si>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</si>
  <si>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</si>
  <si>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</si>
  <si>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</si>
  <si>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</si>
  <si>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</si>
  <si>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</si>
  <si>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</si>
  <si>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</si>
  <si>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</si>
  <si>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</si>
  <si>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</si>
  <si>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</si>
  <si>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</si>
  <si>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</si>
  <si>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</si>
  <si>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</si>
  <si>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</si>
  <si>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</si>
  <si>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</si>
  <si>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</si>
  <si>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</si>
  <si>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</si>
  <si>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</si>
  <si>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</si>
  <si>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</si>
  <si>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</si>
  <si>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</si>
  <si>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</si>
  <si>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</si>
  <si>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</si>
  <si>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</si>
  <si>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</si>
  <si>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</si>
  <si>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</si>
  <si>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</si>
  <si>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</si>
  <si>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</si>
  <si>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</si>
  <si>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</si>
  <si>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</si>
  <si>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</si>
  <si>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</si>
  <si>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</si>
  <si>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</si>
  <si>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</si>
  <si>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</si>
  <si>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</si>
  <si>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</si>
  <si>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</si>
  <si>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</si>
  <si>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</si>
  <si>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</si>
  <si>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</si>
  <si>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</si>
  <si>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</si>
  <si>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</si>
  <si>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</si>
  <si>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</si>
  <si>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</si>
  <si>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</si>
  <si>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</si>
  <si>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</si>
  <si>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</si>
  <si>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</si>
  <si>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</si>
  <si>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</si>
  <si>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</si>
  <si>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</si>
  <si>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</si>
  <si>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</si>
  <si>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</si>
  <si>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</si>
  <si>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</si>
  <si>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</si>
  <si>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</si>
  <si>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</si>
  <si>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</si>
  <si>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</si>
  <si>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</si>
  <si>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</si>
  <si>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</si>
  <si>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</si>
  <si>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</si>
  <si>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</si>
  <si>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</si>
  <si>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</si>
  <si>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</si>
  <si>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</si>
  <si>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</si>
  <si>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</si>
  <si>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</si>
  <si>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</si>
  <si>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</si>
  <si>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</si>
  <si>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</si>
  <si>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</si>
  <si>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</si>
  <si>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</si>
  <si>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</si>
  <si>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</si>
  <si>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</si>
  <si>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</si>
  <si>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</si>
  <si>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</si>
  <si>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</si>
  <si>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</si>
  <si>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</si>
  <si>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</si>
  <si>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</si>
  <si>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</si>
  <si>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</si>
  <si>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</si>
  <si>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</si>
  <si>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</si>
  <si>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</si>
  <si>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</si>
  <si>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</si>
  <si>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</si>
  <si>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</si>
  <si>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</si>
  <si>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</si>
  <si>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</si>
  <si>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</si>
  <si>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</si>
  <si>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</si>
  <si>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</si>
  <si>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256704</t>
  </si>
  <si>
    <t>ม.ค.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</si>
</sst>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4"/>
      <color indexed="8"/>
      <name val="TH Sarabun New"/>
      <charset val="222"/>
    </font>
    <font>
      <sz val="10"/>
      <color indexed="8"/>
      <name val="Tahoma"/>
      <charset val="222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5273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6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0" fontId="35" fillId="17" borderId="20" xfId="3" applyFont="1" applyFill="1" applyBorder="1" applyAlignment="1">
      <alignment horizontal="center"/>
    </xf>
    <xf numFmtId="0" fontId="35" fillId="0" borderId="21" xfId="3" applyFont="1" applyBorder="1" applyAlignment="1">
      <alignment horizontal="right" wrapText="1"/>
    </xf>
    <xf numFmtId="0" fontId="35" fillId="0" borderId="21" xfId="3" applyFont="1" applyBorder="1" applyAlignment="1">
      <alignment wrapText="1"/>
    </xf>
    <xf numFmtId="4" fontId="35" fillId="0" borderId="21" xfId="3" applyNumberFormat="1" applyFont="1" applyBorder="1" applyAlignment="1">
      <alignment horizontal="right" wrapText="1"/>
    </xf>
    <xf numFmtId="3" fontId="8" fillId="15" borderId="8" xfId="0" applyNumberFormat="1" applyFont="1" applyFill="1" applyBorder="1" applyAlignment="1">
      <alignment horizontal="center" vertical="center" wrapText="1" readingOrder="1"/>
    </xf>
    <xf numFmtId="3" fontId="8" fillId="14" borderId="8" xfId="0" applyNumberFormat="1" applyFont="1" applyFill="1" applyBorder="1" applyAlignment="1">
      <alignment horizontal="center" vertical="center" wrapText="1" readingOrder="1"/>
    </xf>
    <xf numFmtId="3" fontId="8" fillId="18" borderId="8" xfId="0" applyNumberFormat="1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969C596A-924D-4C75-9C24-76AFF4FDBD48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273B"/>
      <color rgb="FFF2828A"/>
      <color rgb="FFFCC8CC"/>
      <color rgb="FFF6ACB1"/>
      <color rgb="FF0000FF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R13" sqref="R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84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38">
        <v>45251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9"/>
      <c r="N2" s="130" t="s">
        <v>85</v>
      </c>
      <c r="O2" s="142" t="s">
        <v>86</v>
      </c>
      <c r="P2" s="139" t="s">
        <v>56</v>
      </c>
      <c r="Q2" s="133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32" t="s">
        <v>29</v>
      </c>
      <c r="N3" s="131"/>
      <c r="O3" s="142"/>
      <c r="P3" s="139"/>
      <c r="Q3" s="133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32"/>
      <c r="N4" s="131"/>
      <c r="O4" s="142"/>
      <c r="P4" s="13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1" t="s">
        <v>109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110</v>
      </c>
      <c r="O2" s="149" t="s">
        <v>111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1" t="s">
        <v>112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0" t="s">
        <v>113</v>
      </c>
      <c r="O2" s="149" t="s">
        <v>114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0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0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1" t="s">
        <v>115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24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9"/>
      <c r="N2" s="130" t="s">
        <v>116</v>
      </c>
      <c r="O2" s="162" t="s">
        <v>117</v>
      </c>
      <c r="P2" s="146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32" t="s">
        <v>29</v>
      </c>
      <c r="N3" s="131"/>
      <c r="O3" s="162"/>
      <c r="P3" s="147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32"/>
      <c r="N4" s="131"/>
      <c r="O4" s="162"/>
      <c r="P4" s="148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25"/>
      <c r="B1" s="134" t="s">
        <v>61</v>
      </c>
      <c r="C1" s="134" t="s">
        <v>62</v>
      </c>
      <c r="D1" s="134" t="s">
        <v>63</v>
      </c>
      <c r="E1" s="152" t="s">
        <v>64</v>
      </c>
      <c r="F1" s="152" t="s">
        <v>65</v>
      </c>
      <c r="G1" s="152" t="s">
        <v>66</v>
      </c>
      <c r="H1" s="77"/>
      <c r="I1" s="155" t="s">
        <v>67</v>
      </c>
      <c r="J1" s="146" t="s">
        <v>56</v>
      </c>
    </row>
    <row r="2" spans="1:10" ht="30" customHeight="1" thickBot="1" x14ac:dyDescent="0.25">
      <c r="A2" s="125"/>
      <c r="B2" s="134"/>
      <c r="C2" s="134"/>
      <c r="D2" s="134"/>
      <c r="E2" s="163"/>
      <c r="F2" s="163"/>
      <c r="G2" s="163"/>
      <c r="H2" s="79"/>
      <c r="I2" s="164"/>
      <c r="J2" s="147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8127-4D46-4569-B0C8-E168E16DE40C}">
  <dimension ref="A1:R17"/>
  <sheetViews>
    <sheetView workbookViewId="0">
      <selection activeCell="Q2" sqref="Q2:R17"/>
    </sheetView>
  </sheetViews>
  <sheetFormatPr defaultRowHeight="27.75" customHeight="1" x14ac:dyDescent="0.2"/>
  <cols>
    <col min="1" max="1" width="3.125" bestFit="1" customWidth="1"/>
    <col min="2" max="2" width="12" bestFit="1" customWidth="1"/>
    <col min="3" max="3" width="5.25" bestFit="1" customWidth="1"/>
    <col min="4" max="4" width="23.625" bestFit="1" customWidth="1"/>
    <col min="5" max="5" width="6" bestFit="1" customWidth="1"/>
    <col min="6" max="6" width="6.125" bestFit="1" customWidth="1"/>
    <col min="7" max="7" width="7.375" bestFit="1" customWidth="1"/>
    <col min="8" max="10" width="4.75" bestFit="1" customWidth="1"/>
    <col min="11" max="11" width="11.625" bestFit="1" customWidth="1"/>
    <col min="12" max="12" width="11.25" bestFit="1" customWidth="1"/>
    <col min="13" max="13" width="2.375" bestFit="1" customWidth="1"/>
    <col min="14" max="14" width="2.75" bestFit="1" customWidth="1"/>
    <col min="15" max="15" width="3" bestFit="1" customWidth="1"/>
    <col min="16" max="16" width="8.625" bestFit="1" customWidth="1"/>
    <col min="17" max="17" width="10.75" bestFit="1" customWidth="1"/>
    <col min="18" max="18" width="14" bestFit="1" customWidth="1"/>
  </cols>
  <sheetData>
    <row r="1" spans="1:18" ht="27.75" customHeight="1" x14ac:dyDescent="0.5">
      <c r="A1" s="117" t="s">
        <v>118</v>
      </c>
      <c r="B1" s="117" t="s">
        <v>119</v>
      </c>
      <c r="C1" s="117" t="s">
        <v>120</v>
      </c>
      <c r="D1" s="117" t="s">
        <v>121</v>
      </c>
      <c r="E1" s="117" t="s">
        <v>122</v>
      </c>
      <c r="F1" s="117" t="s">
        <v>123</v>
      </c>
      <c r="G1" s="117" t="s">
        <v>124</v>
      </c>
      <c r="H1" s="117" t="s">
        <v>125</v>
      </c>
      <c r="I1" s="117" t="s">
        <v>126</v>
      </c>
      <c r="J1" s="117" t="s">
        <v>127</v>
      </c>
      <c r="K1" s="117" t="s">
        <v>128</v>
      </c>
      <c r="L1" s="117" t="s">
        <v>129</v>
      </c>
      <c r="M1" s="117" t="s">
        <v>130</v>
      </c>
      <c r="N1" s="117" t="s">
        <v>131</v>
      </c>
      <c r="O1" s="117" t="s">
        <v>132</v>
      </c>
      <c r="P1" s="117" t="s">
        <v>133</v>
      </c>
      <c r="Q1" s="117" t="s">
        <v>56</v>
      </c>
      <c r="R1" s="117" t="s">
        <v>134</v>
      </c>
    </row>
    <row r="2" spans="1:18" ht="27.75" customHeight="1" x14ac:dyDescent="0.5">
      <c r="A2" s="118">
        <v>4</v>
      </c>
      <c r="B2" s="119" t="s">
        <v>135</v>
      </c>
      <c r="C2" s="119" t="s">
        <v>136</v>
      </c>
      <c r="D2" s="119" t="s">
        <v>137</v>
      </c>
      <c r="E2" s="119" t="s">
        <v>28</v>
      </c>
      <c r="F2" s="119" t="s">
        <v>158</v>
      </c>
      <c r="G2" s="119" t="s">
        <v>159</v>
      </c>
      <c r="H2" s="120">
        <v>2.16</v>
      </c>
      <c r="I2" s="120">
        <v>1.96</v>
      </c>
      <c r="J2" s="120">
        <v>0.89</v>
      </c>
      <c r="K2" s="120">
        <v>368589418.89999998</v>
      </c>
      <c r="L2" s="120">
        <v>40925757.950000003</v>
      </c>
      <c r="M2" s="118">
        <v>0</v>
      </c>
      <c r="N2" s="118">
        <v>0</v>
      </c>
      <c r="O2" s="118">
        <v>0</v>
      </c>
      <c r="P2" s="118">
        <v>0</v>
      </c>
      <c r="Q2" s="120">
        <v>93429746.439999998</v>
      </c>
      <c r="R2" s="120">
        <v>-34488336.469999999</v>
      </c>
    </row>
    <row r="3" spans="1:18" ht="27.75" customHeight="1" x14ac:dyDescent="0.5">
      <c r="A3" s="118">
        <v>4</v>
      </c>
      <c r="B3" s="119" t="s">
        <v>135</v>
      </c>
      <c r="C3" s="119" t="s">
        <v>138</v>
      </c>
      <c r="D3" s="119" t="s">
        <v>139</v>
      </c>
      <c r="E3" s="119" t="s">
        <v>27</v>
      </c>
      <c r="F3" s="119" t="s">
        <v>158</v>
      </c>
      <c r="G3" s="119" t="s">
        <v>159</v>
      </c>
      <c r="H3" s="120">
        <v>2.4900000000000002</v>
      </c>
      <c r="I3" s="120">
        <v>2.36</v>
      </c>
      <c r="J3" s="120">
        <v>1.47</v>
      </c>
      <c r="K3" s="120">
        <v>175657376.90000001</v>
      </c>
      <c r="L3" s="120">
        <v>19089991.600000001</v>
      </c>
      <c r="M3" s="118">
        <v>0</v>
      </c>
      <c r="N3" s="118">
        <v>0</v>
      </c>
      <c r="O3" s="118">
        <v>0</v>
      </c>
      <c r="P3" s="118">
        <v>0</v>
      </c>
      <c r="Q3" s="120">
        <v>36622682.5</v>
      </c>
      <c r="R3" s="120">
        <v>55606900.399999999</v>
      </c>
    </row>
    <row r="4" spans="1:18" ht="27.75" customHeight="1" x14ac:dyDescent="0.5">
      <c r="A4" s="118">
        <v>4</v>
      </c>
      <c r="B4" s="119" t="s">
        <v>135</v>
      </c>
      <c r="C4" s="119" t="s">
        <v>140</v>
      </c>
      <c r="D4" s="119" t="s">
        <v>26</v>
      </c>
      <c r="E4" s="119" t="s">
        <v>141</v>
      </c>
      <c r="F4" s="119" t="s">
        <v>158</v>
      </c>
      <c r="G4" s="119" t="s">
        <v>159</v>
      </c>
      <c r="H4" s="120">
        <v>3.47</v>
      </c>
      <c r="I4" s="120">
        <v>3.33</v>
      </c>
      <c r="J4" s="120">
        <v>2.95</v>
      </c>
      <c r="K4" s="120">
        <v>59641400.109999999</v>
      </c>
      <c r="L4" s="120">
        <v>13011211.300000001</v>
      </c>
      <c r="M4" s="118">
        <v>0</v>
      </c>
      <c r="N4" s="118">
        <v>0</v>
      </c>
      <c r="O4" s="118">
        <v>0</v>
      </c>
      <c r="P4" s="118">
        <v>0</v>
      </c>
      <c r="Q4" s="120">
        <v>16520099.26</v>
      </c>
      <c r="R4" s="120">
        <v>47101779.310000002</v>
      </c>
    </row>
    <row r="5" spans="1:18" ht="27.75" customHeight="1" x14ac:dyDescent="0.5">
      <c r="A5" s="118">
        <v>4</v>
      </c>
      <c r="B5" s="119" t="s">
        <v>135</v>
      </c>
      <c r="C5" s="119" t="s">
        <v>142</v>
      </c>
      <c r="D5" s="119" t="s">
        <v>143</v>
      </c>
      <c r="E5" s="119" t="s">
        <v>141</v>
      </c>
      <c r="F5" s="119" t="s">
        <v>158</v>
      </c>
      <c r="G5" s="119" t="s">
        <v>159</v>
      </c>
      <c r="H5" s="120">
        <v>14.25</v>
      </c>
      <c r="I5" s="120">
        <v>13.97</v>
      </c>
      <c r="J5" s="120">
        <v>13.37</v>
      </c>
      <c r="K5" s="120">
        <v>140382097.00999999</v>
      </c>
      <c r="L5" s="120">
        <v>-5626472.04</v>
      </c>
      <c r="M5" s="118">
        <v>0</v>
      </c>
      <c r="N5" s="118">
        <v>1</v>
      </c>
      <c r="O5" s="118">
        <v>0</v>
      </c>
      <c r="P5" s="118">
        <v>1</v>
      </c>
      <c r="Q5" s="120">
        <v>-2531305.41</v>
      </c>
      <c r="R5" s="120">
        <v>131016938.39</v>
      </c>
    </row>
    <row r="6" spans="1:18" ht="27.75" customHeight="1" x14ac:dyDescent="0.5">
      <c r="A6" s="118">
        <v>4</v>
      </c>
      <c r="B6" s="119" t="s">
        <v>135</v>
      </c>
      <c r="C6" s="119" t="s">
        <v>144</v>
      </c>
      <c r="D6" s="119" t="s">
        <v>24</v>
      </c>
      <c r="E6" s="119" t="s">
        <v>141</v>
      </c>
      <c r="F6" s="119" t="s">
        <v>158</v>
      </c>
      <c r="G6" s="119" t="s">
        <v>159</v>
      </c>
      <c r="H6" s="120">
        <v>3.49</v>
      </c>
      <c r="I6" s="120">
        <v>3.18</v>
      </c>
      <c r="J6" s="120">
        <v>2.86</v>
      </c>
      <c r="K6" s="120">
        <v>28542990.649999999</v>
      </c>
      <c r="L6" s="120">
        <v>-4603648.2300000004</v>
      </c>
      <c r="M6" s="118">
        <v>0</v>
      </c>
      <c r="N6" s="118">
        <v>1</v>
      </c>
      <c r="O6" s="118">
        <v>0</v>
      </c>
      <c r="P6" s="118">
        <v>1</v>
      </c>
      <c r="Q6" s="120">
        <v>-1715461.5</v>
      </c>
      <c r="R6" s="120">
        <v>21333158.469999999</v>
      </c>
    </row>
    <row r="7" spans="1:18" ht="27.75" customHeight="1" x14ac:dyDescent="0.5">
      <c r="A7" s="118">
        <v>4</v>
      </c>
      <c r="B7" s="119" t="s">
        <v>135</v>
      </c>
      <c r="C7" s="119" t="s">
        <v>145</v>
      </c>
      <c r="D7" s="119" t="s">
        <v>23</v>
      </c>
      <c r="E7" s="119" t="s">
        <v>141</v>
      </c>
      <c r="F7" s="119" t="s">
        <v>158</v>
      </c>
      <c r="G7" s="119" t="s">
        <v>159</v>
      </c>
      <c r="H7" s="120">
        <v>1.35</v>
      </c>
      <c r="I7" s="120">
        <v>1.25</v>
      </c>
      <c r="J7" s="120">
        <v>0.96</v>
      </c>
      <c r="K7" s="120">
        <v>4747059.33</v>
      </c>
      <c r="L7" s="120">
        <v>-4966378.01</v>
      </c>
      <c r="M7" s="118">
        <v>1</v>
      </c>
      <c r="N7" s="118">
        <v>1</v>
      </c>
      <c r="O7" s="118">
        <v>1</v>
      </c>
      <c r="P7" s="118">
        <v>3</v>
      </c>
      <c r="Q7" s="120">
        <v>-3948157.39</v>
      </c>
      <c r="R7" s="120">
        <v>-626934.42000000004</v>
      </c>
    </row>
    <row r="8" spans="1:18" ht="27.75" customHeight="1" x14ac:dyDescent="0.5">
      <c r="A8" s="118">
        <v>4</v>
      </c>
      <c r="B8" s="119" t="s">
        <v>135</v>
      </c>
      <c r="C8" s="119" t="s">
        <v>146</v>
      </c>
      <c r="D8" s="119" t="s">
        <v>22</v>
      </c>
      <c r="E8" s="119" t="s">
        <v>141</v>
      </c>
      <c r="F8" s="119" t="s">
        <v>158</v>
      </c>
      <c r="G8" s="119" t="s">
        <v>159</v>
      </c>
      <c r="H8" s="120">
        <v>4.12</v>
      </c>
      <c r="I8" s="120">
        <v>3.9</v>
      </c>
      <c r="J8" s="120">
        <v>3.37</v>
      </c>
      <c r="K8" s="120">
        <v>236000543.99000001</v>
      </c>
      <c r="L8" s="120">
        <v>-8752307.1999999993</v>
      </c>
      <c r="M8" s="118">
        <v>0</v>
      </c>
      <c r="N8" s="118">
        <v>1</v>
      </c>
      <c r="O8" s="118">
        <v>0</v>
      </c>
      <c r="P8" s="118">
        <v>1</v>
      </c>
      <c r="Q8" s="120">
        <v>232327.7</v>
      </c>
      <c r="R8" s="120">
        <v>177355180</v>
      </c>
    </row>
    <row r="9" spans="1:18" ht="27.75" customHeight="1" x14ac:dyDescent="0.5">
      <c r="A9" s="118">
        <v>4</v>
      </c>
      <c r="B9" s="119" t="s">
        <v>135</v>
      </c>
      <c r="C9" s="119" t="s">
        <v>147</v>
      </c>
      <c r="D9" s="119" t="s">
        <v>21</v>
      </c>
      <c r="E9" s="119" t="s">
        <v>141</v>
      </c>
      <c r="F9" s="119" t="s">
        <v>158</v>
      </c>
      <c r="G9" s="119" t="s">
        <v>159</v>
      </c>
      <c r="H9" s="120">
        <v>2.35</v>
      </c>
      <c r="I9" s="120">
        <v>2.04</v>
      </c>
      <c r="J9" s="120">
        <v>1.46</v>
      </c>
      <c r="K9" s="120">
        <v>22195363.260000002</v>
      </c>
      <c r="L9" s="120">
        <v>-4813507</v>
      </c>
      <c r="M9" s="118">
        <v>0</v>
      </c>
      <c r="N9" s="118">
        <v>1</v>
      </c>
      <c r="O9" s="118">
        <v>0</v>
      </c>
      <c r="P9" s="118">
        <v>1</v>
      </c>
      <c r="Q9" s="120">
        <v>-2605807.94</v>
      </c>
      <c r="R9" s="120">
        <v>7584201.3700000001</v>
      </c>
    </row>
    <row r="10" spans="1:18" ht="27.75" customHeight="1" x14ac:dyDescent="0.5">
      <c r="A10" s="118">
        <v>4</v>
      </c>
      <c r="B10" s="119" t="s">
        <v>135</v>
      </c>
      <c r="C10" s="119" t="s">
        <v>148</v>
      </c>
      <c r="D10" s="119" t="s">
        <v>20</v>
      </c>
      <c r="E10" s="119" t="s">
        <v>141</v>
      </c>
      <c r="F10" s="119" t="s">
        <v>158</v>
      </c>
      <c r="G10" s="119" t="s">
        <v>159</v>
      </c>
      <c r="H10" s="120">
        <v>7.67</v>
      </c>
      <c r="I10" s="120">
        <v>7.3</v>
      </c>
      <c r="J10" s="120">
        <v>6.83</v>
      </c>
      <c r="K10" s="120">
        <v>61576486.630000003</v>
      </c>
      <c r="L10" s="120">
        <v>-5506200.0999999996</v>
      </c>
      <c r="M10" s="118">
        <v>0</v>
      </c>
      <c r="N10" s="118">
        <v>1</v>
      </c>
      <c r="O10" s="118">
        <v>0</v>
      </c>
      <c r="P10" s="118">
        <v>1</v>
      </c>
      <c r="Q10" s="120">
        <v>-3150189.93</v>
      </c>
      <c r="R10" s="120">
        <v>53795252.700000003</v>
      </c>
    </row>
    <row r="11" spans="1:18" ht="27.75" customHeight="1" x14ac:dyDescent="0.5">
      <c r="A11" s="118">
        <v>4</v>
      </c>
      <c r="B11" s="119" t="s">
        <v>135</v>
      </c>
      <c r="C11" s="119" t="s">
        <v>149</v>
      </c>
      <c r="D11" s="119" t="s">
        <v>150</v>
      </c>
      <c r="E11" s="119" t="s">
        <v>141</v>
      </c>
      <c r="F11" s="119" t="s">
        <v>158</v>
      </c>
      <c r="G11" s="119" t="s">
        <v>159</v>
      </c>
      <c r="H11" s="120">
        <v>5.52</v>
      </c>
      <c r="I11" s="120">
        <v>5.17</v>
      </c>
      <c r="J11" s="120">
        <v>4.2300000000000004</v>
      </c>
      <c r="K11" s="120">
        <v>57191236.890000001</v>
      </c>
      <c r="L11" s="120">
        <v>1169250.53</v>
      </c>
      <c r="M11" s="118">
        <v>0</v>
      </c>
      <c r="N11" s="118">
        <v>0</v>
      </c>
      <c r="O11" s="118">
        <v>0</v>
      </c>
      <c r="P11" s="118">
        <v>0</v>
      </c>
      <c r="Q11" s="120">
        <v>2660804.87</v>
      </c>
      <c r="R11" s="120">
        <v>40805777.039999999</v>
      </c>
    </row>
    <row r="12" spans="1:18" ht="27.75" customHeight="1" x14ac:dyDescent="0.5">
      <c r="A12" s="118">
        <v>4</v>
      </c>
      <c r="B12" s="119" t="s">
        <v>135</v>
      </c>
      <c r="C12" s="119" t="s">
        <v>151</v>
      </c>
      <c r="D12" s="119" t="s">
        <v>152</v>
      </c>
      <c r="E12" s="119" t="s">
        <v>141</v>
      </c>
      <c r="F12" s="119" t="s">
        <v>158</v>
      </c>
      <c r="G12" s="119" t="s">
        <v>159</v>
      </c>
      <c r="H12" s="120">
        <v>5.65</v>
      </c>
      <c r="I12" s="120">
        <v>5.08</v>
      </c>
      <c r="J12" s="120">
        <v>4.37</v>
      </c>
      <c r="K12" s="120">
        <v>52371862.710000001</v>
      </c>
      <c r="L12" s="120">
        <v>-3905247.57</v>
      </c>
      <c r="M12" s="118">
        <v>0</v>
      </c>
      <c r="N12" s="118">
        <v>1</v>
      </c>
      <c r="O12" s="118">
        <v>0</v>
      </c>
      <c r="P12" s="118">
        <v>1</v>
      </c>
      <c r="Q12" s="120">
        <v>-1337818.95</v>
      </c>
      <c r="R12" s="120">
        <v>37983008.960000001</v>
      </c>
    </row>
    <row r="13" spans="1:18" ht="27.75" customHeight="1" x14ac:dyDescent="0.5">
      <c r="A13" s="118">
        <v>4</v>
      </c>
      <c r="B13" s="119" t="s">
        <v>135</v>
      </c>
      <c r="C13" s="119" t="s">
        <v>157</v>
      </c>
      <c r="D13" s="119" t="s">
        <v>17</v>
      </c>
      <c r="E13" s="119" t="s">
        <v>141</v>
      </c>
      <c r="F13" s="119" t="s">
        <v>158</v>
      </c>
      <c r="G13" s="119" t="s">
        <v>159</v>
      </c>
      <c r="H13" s="120">
        <v>6.73</v>
      </c>
      <c r="I13" s="120">
        <v>6.3</v>
      </c>
      <c r="J13" s="120">
        <v>5.85</v>
      </c>
      <c r="K13" s="120">
        <v>101607745.56</v>
      </c>
      <c r="L13" s="120">
        <v>-16699141.789999999</v>
      </c>
      <c r="M13" s="118">
        <v>0</v>
      </c>
      <c r="N13" s="118">
        <v>1</v>
      </c>
      <c r="O13" s="118">
        <v>0</v>
      </c>
      <c r="P13" s="118">
        <v>1</v>
      </c>
      <c r="Q13" s="120">
        <v>-7905358.7300000004</v>
      </c>
      <c r="R13" s="120">
        <v>85969296.180000007</v>
      </c>
    </row>
    <row r="14" spans="1:18" ht="27.75" customHeight="1" x14ac:dyDescent="0.5">
      <c r="A14" s="118">
        <v>4</v>
      </c>
      <c r="B14" s="119" t="s">
        <v>135</v>
      </c>
      <c r="C14" s="119" t="s">
        <v>153</v>
      </c>
      <c r="D14" s="119" t="s">
        <v>16</v>
      </c>
      <c r="E14" s="119" t="s">
        <v>141</v>
      </c>
      <c r="F14" s="119" t="s">
        <v>158</v>
      </c>
      <c r="G14" s="119" t="s">
        <v>159</v>
      </c>
      <c r="H14" s="120">
        <v>2.54</v>
      </c>
      <c r="I14" s="120">
        <v>2.33</v>
      </c>
      <c r="J14" s="120">
        <v>2.09</v>
      </c>
      <c r="K14" s="120">
        <v>12784341.439999999</v>
      </c>
      <c r="L14" s="120">
        <v>-5608394.4800000004</v>
      </c>
      <c r="M14" s="118">
        <v>0</v>
      </c>
      <c r="N14" s="118">
        <v>1</v>
      </c>
      <c r="O14" s="118">
        <v>0</v>
      </c>
      <c r="P14" s="118">
        <v>1</v>
      </c>
      <c r="Q14" s="120">
        <v>-4452936.32</v>
      </c>
      <c r="R14" s="120">
        <v>9030678.5800000001</v>
      </c>
    </row>
    <row r="15" spans="1:18" ht="27.75" customHeight="1" x14ac:dyDescent="0.5">
      <c r="A15" s="118">
        <v>4</v>
      </c>
      <c r="B15" s="119" t="s">
        <v>135</v>
      </c>
      <c r="C15" s="119" t="s">
        <v>154</v>
      </c>
      <c r="D15" s="119" t="s">
        <v>15</v>
      </c>
      <c r="E15" s="119" t="s">
        <v>141</v>
      </c>
      <c r="F15" s="119" t="s">
        <v>158</v>
      </c>
      <c r="G15" s="119" t="s">
        <v>159</v>
      </c>
      <c r="H15" s="120">
        <v>11</v>
      </c>
      <c r="I15" s="120">
        <v>10.84</v>
      </c>
      <c r="J15" s="120">
        <v>8.68</v>
      </c>
      <c r="K15" s="120">
        <v>177849081.28999999</v>
      </c>
      <c r="L15" s="120">
        <v>-4908348.82</v>
      </c>
      <c r="M15" s="118">
        <v>0</v>
      </c>
      <c r="N15" s="118">
        <v>1</v>
      </c>
      <c r="O15" s="118">
        <v>0</v>
      </c>
      <c r="P15" s="118">
        <v>1</v>
      </c>
      <c r="Q15" s="120">
        <v>-2407197.62</v>
      </c>
      <c r="R15" s="120">
        <v>136618400.49000001</v>
      </c>
    </row>
    <row r="16" spans="1:18" ht="27.75" customHeight="1" x14ac:dyDescent="0.5">
      <c r="A16" s="118">
        <v>4</v>
      </c>
      <c r="B16" s="119" t="s">
        <v>135</v>
      </c>
      <c r="C16" s="119" t="s">
        <v>155</v>
      </c>
      <c r="D16" s="119" t="s">
        <v>14</v>
      </c>
      <c r="E16" s="119" t="s">
        <v>141</v>
      </c>
      <c r="F16" s="119" t="s">
        <v>158</v>
      </c>
      <c r="G16" s="119" t="s">
        <v>159</v>
      </c>
      <c r="H16" s="120">
        <v>1.23</v>
      </c>
      <c r="I16" s="120">
        <v>0.97</v>
      </c>
      <c r="J16" s="120">
        <v>0.56999999999999995</v>
      </c>
      <c r="K16" s="120">
        <v>2064209.25</v>
      </c>
      <c r="L16" s="120">
        <v>-2802780.28</v>
      </c>
      <c r="M16" s="118">
        <v>3</v>
      </c>
      <c r="N16" s="118">
        <v>1</v>
      </c>
      <c r="O16" s="118">
        <v>2</v>
      </c>
      <c r="P16" s="118">
        <v>6</v>
      </c>
      <c r="Q16" s="120">
        <v>-1428329.12</v>
      </c>
      <c r="R16" s="120">
        <v>-3942560.79</v>
      </c>
    </row>
    <row r="17" spans="1:18" ht="27.75" customHeight="1" x14ac:dyDescent="0.5">
      <c r="A17" s="118">
        <v>4</v>
      </c>
      <c r="B17" s="119" t="s">
        <v>135</v>
      </c>
      <c r="C17" s="119" t="s">
        <v>156</v>
      </c>
      <c r="D17" s="119" t="s">
        <v>13</v>
      </c>
      <c r="E17" s="119" t="s">
        <v>141</v>
      </c>
      <c r="F17" s="119" t="s">
        <v>158</v>
      </c>
      <c r="G17" s="119" t="s">
        <v>159</v>
      </c>
      <c r="H17" s="120">
        <v>1.58</v>
      </c>
      <c r="I17" s="120">
        <v>1.4</v>
      </c>
      <c r="J17" s="120">
        <v>1.0900000000000001</v>
      </c>
      <c r="K17" s="120">
        <v>4602395.03</v>
      </c>
      <c r="L17" s="120">
        <v>-2170505.2200000002</v>
      </c>
      <c r="M17" s="118">
        <v>0</v>
      </c>
      <c r="N17" s="118">
        <v>1</v>
      </c>
      <c r="O17" s="118">
        <v>0</v>
      </c>
      <c r="P17" s="118">
        <v>1</v>
      </c>
      <c r="Q17" s="120">
        <v>-1188409.32</v>
      </c>
      <c r="R17" s="120">
        <v>677689.42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38">
        <v>45275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88</v>
      </c>
      <c r="O2" s="149" t="s">
        <v>89</v>
      </c>
      <c r="P2" s="146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7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8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>
        <v>243633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91</v>
      </c>
      <c r="O2" s="149" t="s">
        <v>92</v>
      </c>
      <c r="P2" s="150" t="s">
        <v>56</v>
      </c>
      <c r="Q2" s="150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50"/>
      <c r="Q3" s="150"/>
    </row>
    <row r="4" spans="1:25" ht="36.75" customHeight="1" thickBot="1" x14ac:dyDescent="0.3">
      <c r="C4" s="155"/>
      <c r="D4" s="152"/>
      <c r="E4" s="152"/>
      <c r="F4" s="152"/>
      <c r="G4" s="153"/>
      <c r="H4" s="154"/>
      <c r="I4" s="155"/>
      <c r="J4" s="156"/>
      <c r="K4" s="157"/>
      <c r="L4" s="155"/>
      <c r="M4" s="159"/>
      <c r="N4" s="158"/>
      <c r="O4" s="146"/>
      <c r="P4" s="151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46">
        <v>64247757.460000001</v>
      </c>
      <c r="I13" s="51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51">
        <v>-773313.81</v>
      </c>
      <c r="Q13" s="46">
        <v>56347061.93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46">
        <v>62270486.100000001</v>
      </c>
      <c r="I14" s="46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55">
        <v>7144949.2400000002</v>
      </c>
      <c r="Q14" s="46">
        <v>46646653.689999998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93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>
        <v>243661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0" t="s">
        <v>94</v>
      </c>
      <c r="O2" s="149" t="s">
        <v>95</v>
      </c>
      <c r="P2" s="149" t="s">
        <v>56</v>
      </c>
      <c r="Q2" s="133" t="s">
        <v>37</v>
      </c>
    </row>
    <row r="3" spans="1:25" ht="38.25" customHeight="1" thickBot="1" x14ac:dyDescent="0.3">
      <c r="C3" s="125"/>
      <c r="D3" s="125" t="s">
        <v>36</v>
      </c>
      <c r="E3" s="125" t="s">
        <v>35</v>
      </c>
      <c r="F3" s="125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0"/>
      <c r="O3" s="149"/>
      <c r="P3" s="149"/>
      <c r="Q3" s="133"/>
    </row>
    <row r="4" spans="1:25" ht="36.75" customHeight="1" thickBot="1" x14ac:dyDescent="0.3">
      <c r="C4" s="125"/>
      <c r="D4" s="125"/>
      <c r="E4" s="125"/>
      <c r="F4" s="125"/>
      <c r="G4" s="135"/>
      <c r="H4" s="136"/>
      <c r="I4" s="125"/>
      <c r="J4" s="137"/>
      <c r="K4" s="138"/>
      <c r="L4" s="125"/>
      <c r="M4" s="144"/>
      <c r="N4" s="160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2.16</v>
      </c>
      <c r="E5" s="43">
        <v>1.96</v>
      </c>
      <c r="F5" s="43">
        <v>0.89</v>
      </c>
      <c r="G5" s="43">
        <f t="shared" ref="G5:G20" si="0">(IF(D5&lt;1.5,1,0))+(IF(E5&lt;1,1,0))+(IF(F5&lt;0.8,1,0))</f>
        <v>0</v>
      </c>
      <c r="H5" s="46">
        <v>368589418.89999998</v>
      </c>
      <c r="I5" s="46">
        <v>40925757.950000003</v>
      </c>
      <c r="J5" s="43">
        <f t="shared" ref="J5:J20" si="1">IF(I5&lt;0,1,0)+IF(H5&lt;0,1,0)</f>
        <v>0</v>
      </c>
      <c r="K5" s="45">
        <f t="shared" ref="K5:K20" si="2">SUM(I5/4)</f>
        <v>10231439.487500001</v>
      </c>
      <c r="L5" s="41">
        <f>+H5/K5</f>
        <v>36.025177038901973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'ธ.ค.66'!N5</f>
        <v>0</v>
      </c>
      <c r="P5" s="55">
        <v>93429746.439999998</v>
      </c>
      <c r="Q5" s="51">
        <v>-34488336.469999999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2.4900000000000002</v>
      </c>
      <c r="E6" s="43">
        <v>2.36</v>
      </c>
      <c r="F6" s="43">
        <v>1.47</v>
      </c>
      <c r="G6" s="43">
        <f>(IF(D6&lt;1.5,1,0))+(IF(E6&lt;1,1,0))+(IF(F6&lt;0.8,1,0))</f>
        <v>0</v>
      </c>
      <c r="H6" s="46">
        <v>175657376.90000001</v>
      </c>
      <c r="I6" s="46">
        <v>19089991.600000001</v>
      </c>
      <c r="J6" s="43">
        <f>IF(I6&lt;0,1,0)+IF(H6&lt;0,1,0)</f>
        <v>0</v>
      </c>
      <c r="K6" s="45">
        <f t="shared" si="2"/>
        <v>4772497.9000000004</v>
      </c>
      <c r="L6" s="41">
        <f>+H6/K6</f>
        <v>36.806171648603552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'ธ.ค.66'!N6</f>
        <v>0</v>
      </c>
      <c r="P6" s="55">
        <v>36622682.5</v>
      </c>
      <c r="Q6" s="46">
        <v>55606900.399999999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3.47</v>
      </c>
      <c r="E7" s="43">
        <v>3.33</v>
      </c>
      <c r="F7" s="47">
        <v>2.95</v>
      </c>
      <c r="G7" s="43">
        <f t="shared" si="0"/>
        <v>0</v>
      </c>
      <c r="H7" s="46">
        <v>59641400.109999999</v>
      </c>
      <c r="I7" s="46">
        <v>13011211.300000001</v>
      </c>
      <c r="J7" s="43">
        <f t="shared" si="1"/>
        <v>0</v>
      </c>
      <c r="K7" s="45">
        <f t="shared" si="2"/>
        <v>3252802.8250000002</v>
      </c>
      <c r="L7" s="41">
        <f t="shared" ref="L7:L20" si="5">+H7/K7</f>
        <v>18.33538745466381</v>
      </c>
      <c r="M7" s="40">
        <f t="shared" si="3"/>
        <v>0</v>
      </c>
      <c r="N7" s="42">
        <f t="shared" si="4"/>
        <v>0</v>
      </c>
      <c r="O7" s="42">
        <f>'ธ.ค.66'!N7</f>
        <v>0</v>
      </c>
      <c r="P7" s="55">
        <v>16520099.26</v>
      </c>
      <c r="Q7" s="46">
        <v>47101779.310000002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14.25</v>
      </c>
      <c r="E8" s="43">
        <v>13.97</v>
      </c>
      <c r="F8" s="43">
        <v>13.37</v>
      </c>
      <c r="G8" s="43">
        <f t="shared" si="0"/>
        <v>0</v>
      </c>
      <c r="H8" s="46">
        <v>140382097.00999999</v>
      </c>
      <c r="I8" s="51">
        <v>-5626472.04</v>
      </c>
      <c r="J8" s="39">
        <f t="shared" si="1"/>
        <v>1</v>
      </c>
      <c r="K8" s="48">
        <f t="shared" si="2"/>
        <v>-1406618.01</v>
      </c>
      <c r="L8" s="41">
        <f t="shared" si="5"/>
        <v>-99.801151422766154</v>
      </c>
      <c r="M8" s="40">
        <f t="shared" si="3"/>
        <v>0</v>
      </c>
      <c r="N8" s="42">
        <f t="shared" si="4"/>
        <v>1</v>
      </c>
      <c r="O8" s="42">
        <f>'ธ.ค.66'!N8</f>
        <v>1</v>
      </c>
      <c r="P8" s="51">
        <v>-2531305.41</v>
      </c>
      <c r="Q8" s="46">
        <v>131016938.39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3.49</v>
      </c>
      <c r="E9" s="43">
        <v>3.18</v>
      </c>
      <c r="F9" s="47">
        <v>2.86</v>
      </c>
      <c r="G9" s="43">
        <f t="shared" si="0"/>
        <v>0</v>
      </c>
      <c r="H9" s="46">
        <v>28542990.649999999</v>
      </c>
      <c r="I9" s="51">
        <v>-4603648.2300000004</v>
      </c>
      <c r="J9" s="39">
        <f t="shared" si="1"/>
        <v>1</v>
      </c>
      <c r="K9" s="48">
        <f t="shared" si="2"/>
        <v>-1150912.0575000001</v>
      </c>
      <c r="L9" s="41">
        <f t="shared" si="5"/>
        <v>-24.800322895218251</v>
      </c>
      <c r="M9" s="40">
        <f t="shared" si="3"/>
        <v>0</v>
      </c>
      <c r="N9" s="42">
        <f t="shared" ref="N9:N20" si="6">SUM(G9+J9+M9)</f>
        <v>1</v>
      </c>
      <c r="O9" s="42">
        <f>'ธ.ค.66'!N9</f>
        <v>1</v>
      </c>
      <c r="P9" s="51">
        <v>-1715461.5</v>
      </c>
      <c r="Q9" s="46">
        <v>21333158.469999999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1.35</v>
      </c>
      <c r="E10" s="47">
        <v>1.25</v>
      </c>
      <c r="F10" s="43">
        <v>0.96</v>
      </c>
      <c r="G10" s="39">
        <f t="shared" si="0"/>
        <v>1</v>
      </c>
      <c r="H10" s="46">
        <v>4747059.33</v>
      </c>
      <c r="I10" s="51">
        <v>-4966378.01</v>
      </c>
      <c r="J10" s="39">
        <f t="shared" si="1"/>
        <v>1</v>
      </c>
      <c r="K10" s="48">
        <f t="shared" si="2"/>
        <v>-1241594.5024999999</v>
      </c>
      <c r="L10" s="41">
        <f t="shared" si="5"/>
        <v>-3.8233572397764384</v>
      </c>
      <c r="M10" s="39">
        <f t="shared" si="3"/>
        <v>1</v>
      </c>
      <c r="N10" s="121">
        <f t="shared" si="6"/>
        <v>3</v>
      </c>
      <c r="O10" s="42">
        <f>'ธ.ค.66'!N10</f>
        <v>2</v>
      </c>
      <c r="P10" s="51">
        <v>-3948157.39</v>
      </c>
      <c r="Q10" s="51">
        <v>-626934.42000000004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4.12</v>
      </c>
      <c r="E11" s="47">
        <v>3.9</v>
      </c>
      <c r="F11" s="43">
        <v>3.37</v>
      </c>
      <c r="G11" s="43">
        <f t="shared" si="0"/>
        <v>0</v>
      </c>
      <c r="H11" s="46">
        <v>236000543.99000001</v>
      </c>
      <c r="I11" s="51">
        <v>-8752307.1999999993</v>
      </c>
      <c r="J11" s="39">
        <f t="shared" si="1"/>
        <v>1</v>
      </c>
      <c r="K11" s="48">
        <f t="shared" si="2"/>
        <v>-2188076.7999999998</v>
      </c>
      <c r="L11" s="41">
        <f t="shared" si="5"/>
        <v>-107.85752309516742</v>
      </c>
      <c r="M11" s="40">
        <f t="shared" si="3"/>
        <v>0</v>
      </c>
      <c r="N11" s="42">
        <f t="shared" si="6"/>
        <v>1</v>
      </c>
      <c r="O11" s="42">
        <f>'ธ.ค.66'!N11</f>
        <v>1</v>
      </c>
      <c r="P11" s="55">
        <v>232327.7</v>
      </c>
      <c r="Q11" s="46">
        <v>177355180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2.35</v>
      </c>
      <c r="E12" s="43">
        <v>2.04</v>
      </c>
      <c r="F12" s="43">
        <v>1.46</v>
      </c>
      <c r="G12" s="43">
        <f t="shared" si="0"/>
        <v>0</v>
      </c>
      <c r="H12" s="46">
        <v>22195363.260000002</v>
      </c>
      <c r="I12" s="51">
        <v>-4813507</v>
      </c>
      <c r="J12" s="39">
        <f t="shared" si="1"/>
        <v>1</v>
      </c>
      <c r="K12" s="48">
        <f t="shared" si="2"/>
        <v>-1203376.75</v>
      </c>
      <c r="L12" s="41">
        <f t="shared" si="5"/>
        <v>-18.444234741945948</v>
      </c>
      <c r="M12" s="40">
        <f t="shared" si="3"/>
        <v>0</v>
      </c>
      <c r="N12" s="42">
        <f t="shared" si="6"/>
        <v>1</v>
      </c>
      <c r="O12" s="42">
        <f>'ธ.ค.66'!N12</f>
        <v>1</v>
      </c>
      <c r="P12" s="51">
        <v>-2605807.94</v>
      </c>
      <c r="Q12" s="46">
        <v>7584201.3700000001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7.67</v>
      </c>
      <c r="E13" s="47">
        <v>7.3</v>
      </c>
      <c r="F13" s="43">
        <v>6.83</v>
      </c>
      <c r="G13" s="43">
        <f t="shared" si="0"/>
        <v>0</v>
      </c>
      <c r="H13" s="46">
        <v>61576486.630000003</v>
      </c>
      <c r="I13" s="51">
        <v>-5506200.0999999996</v>
      </c>
      <c r="J13" s="39">
        <f t="shared" si="1"/>
        <v>1</v>
      </c>
      <c r="K13" s="48">
        <f t="shared" si="2"/>
        <v>-1376550.0249999999</v>
      </c>
      <c r="L13" s="41">
        <f t="shared" si="5"/>
        <v>-44.732472857279568</v>
      </c>
      <c r="M13" s="40">
        <f t="shared" si="3"/>
        <v>0</v>
      </c>
      <c r="N13" s="42">
        <f t="shared" si="6"/>
        <v>1</v>
      </c>
      <c r="O13" s="42">
        <f>'ธ.ค.66'!N13</f>
        <v>1</v>
      </c>
      <c r="P13" s="51">
        <v>-3150189.93</v>
      </c>
      <c r="Q13" s="46">
        <v>53795252.700000003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5.52</v>
      </c>
      <c r="E14" s="43">
        <v>5.17</v>
      </c>
      <c r="F14" s="43">
        <v>4.2300000000000004</v>
      </c>
      <c r="G14" s="43">
        <f t="shared" si="0"/>
        <v>0</v>
      </c>
      <c r="H14" s="46">
        <v>57191236.890000001</v>
      </c>
      <c r="I14" s="46">
        <v>1169250.53</v>
      </c>
      <c r="J14" s="43">
        <f t="shared" si="1"/>
        <v>0</v>
      </c>
      <c r="K14" s="45">
        <f t="shared" si="2"/>
        <v>292312.63250000001</v>
      </c>
      <c r="L14" s="41">
        <f t="shared" si="5"/>
        <v>195.65092483644202</v>
      </c>
      <c r="M14" s="40">
        <f t="shared" si="3"/>
        <v>0</v>
      </c>
      <c r="N14" s="42">
        <f t="shared" si="6"/>
        <v>0</v>
      </c>
      <c r="O14" s="42">
        <f>'ธ.ค.66'!N14</f>
        <v>0</v>
      </c>
      <c r="P14" s="55">
        <v>2660804.87</v>
      </c>
      <c r="Q14" s="46">
        <v>40805777.039999999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5.65</v>
      </c>
      <c r="E15" s="43">
        <v>5.08</v>
      </c>
      <c r="F15" s="47">
        <v>4.37</v>
      </c>
      <c r="G15" s="43">
        <f t="shared" si="0"/>
        <v>0</v>
      </c>
      <c r="H15" s="46">
        <v>52371862.710000001</v>
      </c>
      <c r="I15" s="51">
        <v>-3905247.57</v>
      </c>
      <c r="J15" s="39">
        <f t="shared" si="1"/>
        <v>1</v>
      </c>
      <c r="K15" s="48">
        <f t="shared" si="2"/>
        <v>-976311.89249999996</v>
      </c>
      <c r="L15" s="41">
        <f t="shared" si="5"/>
        <v>-53.642553278638879</v>
      </c>
      <c r="M15" s="40">
        <f t="shared" si="3"/>
        <v>0</v>
      </c>
      <c r="N15" s="42">
        <f t="shared" si="6"/>
        <v>1</v>
      </c>
      <c r="O15" s="42">
        <f>'ธ.ค.66'!N15</f>
        <v>1</v>
      </c>
      <c r="P15" s="51">
        <v>-1337818.95</v>
      </c>
      <c r="Q15" s="46">
        <v>37983008.960000001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6.73</v>
      </c>
      <c r="E16" s="47">
        <v>6.3</v>
      </c>
      <c r="F16" s="43">
        <v>5.85</v>
      </c>
      <c r="G16" s="43">
        <f t="shared" si="0"/>
        <v>0</v>
      </c>
      <c r="H16" s="46">
        <v>101607745.56</v>
      </c>
      <c r="I16" s="51">
        <v>-16699141.789999999</v>
      </c>
      <c r="J16" s="39">
        <f t="shared" si="1"/>
        <v>1</v>
      </c>
      <c r="K16" s="48">
        <f t="shared" si="2"/>
        <v>-4174785.4474999998</v>
      </c>
      <c r="L16" s="41">
        <f t="shared" si="5"/>
        <v>-24.338435313088027</v>
      </c>
      <c r="M16" s="40">
        <f t="shared" si="3"/>
        <v>0</v>
      </c>
      <c r="N16" s="42">
        <f t="shared" si="6"/>
        <v>1</v>
      </c>
      <c r="O16" s="42">
        <f>'ธ.ค.66'!N16</f>
        <v>1</v>
      </c>
      <c r="P16" s="51">
        <v>-7905358.7300000004</v>
      </c>
      <c r="Q16" s="46">
        <v>85969296.180000007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2.54</v>
      </c>
      <c r="E17" s="47">
        <v>2.33</v>
      </c>
      <c r="F17" s="43">
        <v>2.09</v>
      </c>
      <c r="G17" s="43">
        <f t="shared" si="0"/>
        <v>0</v>
      </c>
      <c r="H17" s="46">
        <v>12784341.439999999</v>
      </c>
      <c r="I17" s="51">
        <v>-5608394.4800000004</v>
      </c>
      <c r="J17" s="39">
        <f t="shared" si="1"/>
        <v>1</v>
      </c>
      <c r="K17" s="48">
        <f t="shared" si="2"/>
        <v>-1402098.62</v>
      </c>
      <c r="L17" s="41">
        <f t="shared" si="5"/>
        <v>-9.1180044382327381</v>
      </c>
      <c r="M17" s="40">
        <f t="shared" si="3"/>
        <v>0</v>
      </c>
      <c r="N17" s="42">
        <f t="shared" si="6"/>
        <v>1</v>
      </c>
      <c r="O17" s="42">
        <f>'ธ.ค.66'!N17</f>
        <v>1</v>
      </c>
      <c r="P17" s="51">
        <v>-4452936.32</v>
      </c>
      <c r="Q17" s="46">
        <v>9030678.5800000001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11</v>
      </c>
      <c r="E18" s="43">
        <v>10.84</v>
      </c>
      <c r="F18" s="43">
        <v>8.68</v>
      </c>
      <c r="G18" s="43">
        <f t="shared" si="0"/>
        <v>0</v>
      </c>
      <c r="H18" s="46">
        <v>177849081.28999999</v>
      </c>
      <c r="I18" s="51">
        <v>-4908348.82</v>
      </c>
      <c r="J18" s="39">
        <f t="shared" si="1"/>
        <v>1</v>
      </c>
      <c r="K18" s="48">
        <f t="shared" si="2"/>
        <v>-1227087.2050000001</v>
      </c>
      <c r="L18" s="41">
        <f t="shared" si="5"/>
        <v>-144.93597567093855</v>
      </c>
      <c r="M18" s="40">
        <f t="shared" si="3"/>
        <v>0</v>
      </c>
      <c r="N18" s="42">
        <f t="shared" si="6"/>
        <v>1</v>
      </c>
      <c r="O18" s="42">
        <f>'ธ.ค.66'!N18</f>
        <v>1</v>
      </c>
      <c r="P18" s="51">
        <v>-2407197.62</v>
      </c>
      <c r="Q18" s="46">
        <v>136618400.49000001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1.23</v>
      </c>
      <c r="E19" s="39">
        <v>0.97</v>
      </c>
      <c r="F19" s="39">
        <v>0.56999999999999995</v>
      </c>
      <c r="G19" s="39">
        <f t="shared" si="0"/>
        <v>3</v>
      </c>
      <c r="H19" s="46">
        <v>2064209.25</v>
      </c>
      <c r="I19" s="51">
        <v>-2802780.28</v>
      </c>
      <c r="J19" s="39">
        <f t="shared" si="1"/>
        <v>1</v>
      </c>
      <c r="K19" s="48">
        <f t="shared" si="2"/>
        <v>-700695.07</v>
      </c>
      <c r="L19" s="41">
        <f t="shared" si="5"/>
        <v>-2.945945159853915</v>
      </c>
      <c r="M19" s="39">
        <f t="shared" si="3"/>
        <v>2</v>
      </c>
      <c r="N19" s="123">
        <f t="shared" si="6"/>
        <v>6</v>
      </c>
      <c r="O19" s="122">
        <f>'ธ.ค.66'!N19</f>
        <v>2</v>
      </c>
      <c r="P19" s="51">
        <v>-1428329.12</v>
      </c>
      <c r="Q19" s="51">
        <v>-3942560.79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1.58</v>
      </c>
      <c r="E20" s="47">
        <v>1.4</v>
      </c>
      <c r="F20" s="43">
        <v>1.0900000000000001</v>
      </c>
      <c r="G20" s="43">
        <f t="shared" si="0"/>
        <v>0</v>
      </c>
      <c r="H20" s="46">
        <v>4602395.03</v>
      </c>
      <c r="I20" s="51">
        <v>-2170505.2200000002</v>
      </c>
      <c r="J20" s="39">
        <f t="shared" si="1"/>
        <v>1</v>
      </c>
      <c r="K20" s="48">
        <f t="shared" si="2"/>
        <v>-542626.30500000005</v>
      </c>
      <c r="L20" s="41">
        <f t="shared" si="5"/>
        <v>-8.4817027622720946</v>
      </c>
      <c r="M20" s="40">
        <f t="shared" si="3"/>
        <v>0</v>
      </c>
      <c r="N20" s="42">
        <f t="shared" si="6"/>
        <v>1</v>
      </c>
      <c r="O20" s="42">
        <f>'ธ.ค.66'!N20</f>
        <v>1</v>
      </c>
      <c r="P20" s="51">
        <v>-1188409.32</v>
      </c>
      <c r="Q20" s="46">
        <v>677689.42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9 N11:N18 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97</v>
      </c>
      <c r="O2" s="149" t="s">
        <v>98</v>
      </c>
      <c r="P2" s="149" t="s">
        <v>56</v>
      </c>
      <c r="Q2" s="133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33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/>
      <c r="E5" s="43"/>
      <c r="F5" s="43"/>
      <c r="G5" s="43">
        <f t="shared" ref="G5:G20" si="0">(IF(D5&lt;1.5,1,0))+(IF(E5&lt;1,1,0))+(IF(F5&lt;0.8,1,0))</f>
        <v>3</v>
      </c>
      <c r="H5" s="46"/>
      <c r="I5" s="46"/>
      <c r="J5" s="43">
        <f t="shared" ref="J5:J20" si="1">IF(I5&lt;0,1,0)+IF(H5&lt;0,1,0)</f>
        <v>0</v>
      </c>
      <c r="K5" s="45">
        <f t="shared" ref="K5:K20" si="2">SUM(I5/5)</f>
        <v>0</v>
      </c>
      <c r="L5" s="41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3</v>
      </c>
      <c r="O5" s="42">
        <f>'ม.ค.67'!N5</f>
        <v>0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/>
      <c r="E6" s="47"/>
      <c r="F6" s="43"/>
      <c r="G6" s="43">
        <f t="shared" si="0"/>
        <v>3</v>
      </c>
      <c r="H6" s="46"/>
      <c r="I6" s="46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3</v>
      </c>
      <c r="O6" s="42">
        <f>'ม.ค.67'!N6</f>
        <v>0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/>
      <c r="E7" s="43"/>
      <c r="F7" s="43"/>
      <c r="G7" s="43">
        <f t="shared" si="0"/>
        <v>3</v>
      </c>
      <c r="H7" s="46"/>
      <c r="I7" s="46"/>
      <c r="J7" s="43">
        <f t="shared" si="1"/>
        <v>0</v>
      </c>
      <c r="K7" s="45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'ม.ค.67'!N7</f>
        <v>0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/>
      <c r="E8" s="43"/>
      <c r="F8" s="43"/>
      <c r="G8" s="43">
        <f t="shared" si="0"/>
        <v>3</v>
      </c>
      <c r="H8" s="46"/>
      <c r="I8" s="51"/>
      <c r="J8" s="43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'ม.ค.67'!N8</f>
        <v>1</v>
      </c>
      <c r="P8" s="55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/>
      <c r="E9" s="43"/>
      <c r="F9" s="43"/>
      <c r="G9" s="43">
        <f t="shared" si="0"/>
        <v>3</v>
      </c>
      <c r="H9" s="46"/>
      <c r="I9" s="51"/>
      <c r="J9" s="43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'ม.ค.67'!N9</f>
        <v>1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3"/>
      <c r="E10" s="43"/>
      <c r="F10" s="47"/>
      <c r="G10" s="43">
        <f t="shared" si="0"/>
        <v>3</v>
      </c>
      <c r="H10" s="46"/>
      <c r="I10" s="51"/>
      <c r="J10" s="43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'ม.ค.67'!N10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/>
      <c r="E11" s="43"/>
      <c r="F11" s="43"/>
      <c r="G11" s="43">
        <f t="shared" si="0"/>
        <v>3</v>
      </c>
      <c r="H11" s="46"/>
      <c r="I11" s="51"/>
      <c r="J11" s="43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'ม.ค.67'!N11</f>
        <v>1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/>
      <c r="E12" s="43"/>
      <c r="F12" s="43"/>
      <c r="G12" s="43">
        <f t="shared" si="0"/>
        <v>3</v>
      </c>
      <c r="H12" s="46"/>
      <c r="I12" s="46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'ม.ค.67'!N12</f>
        <v>1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/>
      <c r="E13" s="43"/>
      <c r="F13" s="43"/>
      <c r="G13" s="43">
        <f t="shared" si="0"/>
        <v>3</v>
      </c>
      <c r="H13" s="46"/>
      <c r="I13" s="51"/>
      <c r="J13" s="43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'ม.ค.67'!N13</f>
        <v>1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/>
      <c r="E14" s="43"/>
      <c r="F14" s="43"/>
      <c r="G14" s="43">
        <f t="shared" si="0"/>
        <v>3</v>
      </c>
      <c r="H14" s="46"/>
      <c r="I14" s="46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'ม.ค.67'!N14</f>
        <v>0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/>
      <c r="E15" s="43"/>
      <c r="F15" s="43"/>
      <c r="G15" s="43">
        <f t="shared" si="0"/>
        <v>3</v>
      </c>
      <c r="H15" s="46"/>
      <c r="I15" s="46"/>
      <c r="J15" s="43">
        <f t="shared" si="1"/>
        <v>0</v>
      </c>
      <c r="K15" s="45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'ม.ค.67'!N15</f>
        <v>1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/>
      <c r="E16" s="43"/>
      <c r="F16" s="43"/>
      <c r="G16" s="43">
        <f t="shared" si="0"/>
        <v>3</v>
      </c>
      <c r="H16" s="46"/>
      <c r="I16" s="46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'ม.ค.67'!N16</f>
        <v>1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/>
      <c r="E17" s="43"/>
      <c r="F17" s="43"/>
      <c r="G17" s="43">
        <f t="shared" si="0"/>
        <v>3</v>
      </c>
      <c r="H17" s="46"/>
      <c r="I17" s="46"/>
      <c r="J17" s="43">
        <f t="shared" si="1"/>
        <v>0</v>
      </c>
      <c r="K17" s="45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'ม.ค.67'!N17</f>
        <v>1</v>
      </c>
      <c r="P17" s="55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/>
      <c r="E18" s="43"/>
      <c r="F18" s="43"/>
      <c r="G18" s="43">
        <f t="shared" si="0"/>
        <v>3</v>
      </c>
      <c r="H18" s="46"/>
      <c r="I18" s="46"/>
      <c r="J18" s="43">
        <f t="shared" si="1"/>
        <v>0</v>
      </c>
      <c r="K18" s="45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'ม.ค.67'!N18</f>
        <v>1</v>
      </c>
      <c r="P18" s="55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43"/>
      <c r="E19" s="43"/>
      <c r="F19" s="43"/>
      <c r="G19" s="43">
        <f t="shared" si="0"/>
        <v>3</v>
      </c>
      <c r="H19" s="46"/>
      <c r="I19" s="78"/>
      <c r="J19" s="43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'ม.ค.67'!N19</f>
        <v>6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/>
      <c r="E20" s="47"/>
      <c r="F20" s="43"/>
      <c r="G20" s="43">
        <f t="shared" si="0"/>
        <v>3</v>
      </c>
      <c r="H20" s="46"/>
      <c r="I20" s="51"/>
      <c r="J20" s="43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'ม.ค.67'!N20</f>
        <v>1</v>
      </c>
      <c r="P20" s="55"/>
      <c r="Q20" s="4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Q5" sqref="Q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99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100</v>
      </c>
      <c r="O2" s="149" t="s">
        <v>101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69"/>
      <c r="F5" s="43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 t="shared" ref="K5:K20" si="2">SUM(I5/6)</f>
        <v>0</v>
      </c>
      <c r="L5" s="41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3</v>
      </c>
      <c r="O5" s="42">
        <f>'ก.พ.67'!N5</f>
        <v>3</v>
      </c>
      <c r="P5" s="55"/>
      <c r="Q5" s="46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/>
      <c r="E6" s="69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si="2"/>
        <v>0</v>
      </c>
      <c r="L6" s="41" t="e">
        <f>+H6/K6</f>
        <v>#DIV/0!</v>
      </c>
      <c r="M6" s="43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3</v>
      </c>
      <c r="O6" s="42">
        <f>'ก.พ.67'!N6</f>
        <v>3</v>
      </c>
      <c r="P6" s="55"/>
      <c r="Q6" s="4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69"/>
      <c r="F7" s="69"/>
      <c r="G7" s="43">
        <f t="shared" si="0"/>
        <v>3</v>
      </c>
      <c r="H7" s="70"/>
      <c r="I7" s="51"/>
      <c r="J7" s="39">
        <f t="shared" si="1"/>
        <v>0</v>
      </c>
      <c r="K7" s="48">
        <f t="shared" si="2"/>
        <v>0</v>
      </c>
      <c r="L7" s="41" t="e">
        <f t="shared" ref="L7:L20" si="5">+H7/K7</f>
        <v>#DIV/0!</v>
      </c>
      <c r="M7" s="40" t="b">
        <f t="shared" si="4"/>
        <v>0</v>
      </c>
      <c r="N7" s="42">
        <f t="shared" si="3"/>
        <v>3</v>
      </c>
      <c r="O7" s="42">
        <f>'ก.พ.67'!N7</f>
        <v>3</v>
      </c>
      <c r="P7" s="55"/>
      <c r="Q7" s="4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si="2"/>
        <v>0</v>
      </c>
      <c r="L8" s="41" t="e">
        <f t="shared" si="5"/>
        <v>#DIV/0!</v>
      </c>
      <c r="M8" s="40" t="b">
        <f t="shared" si="4"/>
        <v>0</v>
      </c>
      <c r="N8" s="42">
        <f t="shared" si="3"/>
        <v>3</v>
      </c>
      <c r="O8" s="42">
        <f>'ก.พ.67'!N8</f>
        <v>3</v>
      </c>
      <c r="P8" s="51"/>
      <c r="Q8" s="4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2"/>
        <v>0</v>
      </c>
      <c r="L9" s="41" t="e">
        <f t="shared" si="5"/>
        <v>#DIV/0!</v>
      </c>
      <c r="M9" s="40" t="b">
        <f t="shared" si="4"/>
        <v>0</v>
      </c>
      <c r="N9" s="42">
        <f t="shared" si="3"/>
        <v>3</v>
      </c>
      <c r="O9" s="42">
        <f>'ก.พ.67'!N9</f>
        <v>3</v>
      </c>
      <c r="P9" s="51"/>
      <c r="Q9" s="4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2"/>
        <v>0</v>
      </c>
      <c r="L10" s="41" t="e">
        <f t="shared" si="5"/>
        <v>#DIV/0!</v>
      </c>
      <c r="M10" s="40" t="b">
        <f t="shared" si="4"/>
        <v>0</v>
      </c>
      <c r="N10" s="42">
        <f t="shared" si="3"/>
        <v>3</v>
      </c>
      <c r="O10" s="42">
        <f>'ก.พ.67'!N10</f>
        <v>3</v>
      </c>
      <c r="P10" s="51"/>
      <c r="Q10" s="4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/>
      <c r="E11" s="69"/>
      <c r="F11" s="71"/>
      <c r="G11" s="43">
        <f t="shared" si="0"/>
        <v>3</v>
      </c>
      <c r="H11" s="70"/>
      <c r="I11" s="51"/>
      <c r="J11" s="39">
        <f t="shared" si="1"/>
        <v>0</v>
      </c>
      <c r="K11" s="48">
        <f t="shared" si="2"/>
        <v>0</v>
      </c>
      <c r="L11" s="41" t="e">
        <f t="shared" si="5"/>
        <v>#DIV/0!</v>
      </c>
      <c r="M11" s="40" t="b">
        <f t="shared" si="4"/>
        <v>0</v>
      </c>
      <c r="N11" s="42">
        <f t="shared" si="3"/>
        <v>3</v>
      </c>
      <c r="O11" s="42">
        <f>'ก.พ.67'!N11</f>
        <v>3</v>
      </c>
      <c r="P11" s="55"/>
      <c r="Q11" s="4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2"/>
        <v>0</v>
      </c>
      <c r="L12" s="41" t="e">
        <f t="shared" si="5"/>
        <v>#DIV/0!</v>
      </c>
      <c r="M12" s="40" t="b">
        <f t="shared" si="4"/>
        <v>0</v>
      </c>
      <c r="N12" s="42">
        <f t="shared" si="3"/>
        <v>3</v>
      </c>
      <c r="O12" s="42">
        <f>'ก.พ.67'!N12</f>
        <v>3</v>
      </c>
      <c r="P12" s="55"/>
      <c r="Q12" s="4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2"/>
        <v>0</v>
      </c>
      <c r="L13" s="41" t="e">
        <f t="shared" si="5"/>
        <v>#DIV/0!</v>
      </c>
      <c r="M13" s="40" t="b">
        <f t="shared" si="4"/>
        <v>0</v>
      </c>
      <c r="N13" s="42">
        <f t="shared" si="3"/>
        <v>3</v>
      </c>
      <c r="O13" s="42">
        <f>'ก.พ.67'!N13</f>
        <v>3</v>
      </c>
      <c r="P13" s="51"/>
      <c r="Q13" s="4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69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2"/>
        <v>0</v>
      </c>
      <c r="L14" s="41" t="e">
        <f t="shared" si="5"/>
        <v>#DIV/0!</v>
      </c>
      <c r="M14" s="40" t="b">
        <f t="shared" si="4"/>
        <v>0</v>
      </c>
      <c r="N14" s="42">
        <f t="shared" si="3"/>
        <v>3</v>
      </c>
      <c r="O14" s="42">
        <f>'ก.พ.67'!N14</f>
        <v>3</v>
      </c>
      <c r="P14" s="55"/>
      <c r="Q14" s="4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71"/>
      <c r="G15" s="43">
        <f t="shared" si="0"/>
        <v>3</v>
      </c>
      <c r="H15" s="70"/>
      <c r="I15" s="51"/>
      <c r="J15" s="39">
        <f t="shared" si="1"/>
        <v>0</v>
      </c>
      <c r="K15" s="48">
        <f t="shared" si="2"/>
        <v>0</v>
      </c>
      <c r="L15" s="41" t="e">
        <f t="shared" si="5"/>
        <v>#DIV/0!</v>
      </c>
      <c r="M15" s="40" t="b">
        <f t="shared" si="4"/>
        <v>0</v>
      </c>
      <c r="N15" s="42">
        <f t="shared" si="3"/>
        <v>3</v>
      </c>
      <c r="O15" s="42">
        <f>'ก.พ.67'!N15</f>
        <v>3</v>
      </c>
      <c r="P15" s="55"/>
      <c r="Q15" s="4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70"/>
      <c r="J16" s="43">
        <f t="shared" si="1"/>
        <v>0</v>
      </c>
      <c r="K16" s="45">
        <f t="shared" si="2"/>
        <v>0</v>
      </c>
      <c r="L16" s="41" t="e">
        <f t="shared" si="5"/>
        <v>#DIV/0!</v>
      </c>
      <c r="M16" s="40" t="b">
        <f t="shared" si="4"/>
        <v>0</v>
      </c>
      <c r="N16" s="42">
        <f t="shared" si="3"/>
        <v>3</v>
      </c>
      <c r="O16" s="42">
        <f>'ก.พ.67'!N16</f>
        <v>3</v>
      </c>
      <c r="P16" s="55"/>
      <c r="Q16" s="4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2"/>
        <v>0</v>
      </c>
      <c r="L17" s="41" t="e">
        <f t="shared" si="5"/>
        <v>#DIV/0!</v>
      </c>
      <c r="M17" s="40" t="b">
        <f t="shared" si="4"/>
        <v>0</v>
      </c>
      <c r="N17" s="42">
        <f t="shared" si="3"/>
        <v>3</v>
      </c>
      <c r="O17" s="42">
        <f>'ก.พ.67'!N17</f>
        <v>3</v>
      </c>
      <c r="P17" s="51"/>
      <c r="Q17" s="4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2"/>
        <v>0</v>
      </c>
      <c r="L18" s="41" t="e">
        <f t="shared" si="5"/>
        <v>#DIV/0!</v>
      </c>
      <c r="M18" s="40" t="b">
        <f t="shared" si="4"/>
        <v>0</v>
      </c>
      <c r="N18" s="42">
        <f t="shared" si="3"/>
        <v>3</v>
      </c>
      <c r="O18" s="42">
        <f>'ก.พ.67'!N18</f>
        <v>3</v>
      </c>
      <c r="P18" s="51"/>
      <c r="Q18" s="4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2"/>
        <v>0</v>
      </c>
      <c r="L19" s="41" t="e">
        <f t="shared" si="5"/>
        <v>#DIV/0!</v>
      </c>
      <c r="M19" s="40" t="b">
        <f t="shared" si="4"/>
        <v>0</v>
      </c>
      <c r="N19" s="42">
        <f t="shared" si="3"/>
        <v>3</v>
      </c>
      <c r="O19" s="42">
        <f>'ก.พ.67'!N19</f>
        <v>3</v>
      </c>
      <c r="P19" s="51"/>
      <c r="Q19" s="4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 t="shared" si="2"/>
        <v>0</v>
      </c>
      <c r="L20" s="41" t="e">
        <f t="shared" si="5"/>
        <v>#DIV/0!</v>
      </c>
      <c r="M20" s="40" t="b">
        <f t="shared" si="4"/>
        <v>0</v>
      </c>
      <c r="N20" s="42">
        <f t="shared" si="3"/>
        <v>3</v>
      </c>
      <c r="O20" s="42">
        <f>'ก.พ.67'!N20</f>
        <v>3</v>
      </c>
      <c r="P20" s="51"/>
      <c r="Q20" s="46"/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0</v>
      </c>
      <c r="I21" s="82">
        <f>SUM(I5:I20)</f>
        <v>0</v>
      </c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0</v>
      </c>
      <c r="Q21" s="82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102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103</v>
      </c>
      <c r="O2" s="149" t="s">
        <v>104</v>
      </c>
      <c r="P2" s="149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/>
      <c r="E5" s="69"/>
      <c r="F5" s="71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71"/>
      <c r="F7" s="69"/>
      <c r="G7" s="43">
        <f t="shared" si="0"/>
        <v>3</v>
      </c>
      <c r="H7" s="70"/>
      <c r="I7" s="51"/>
      <c r="J7" s="39">
        <f t="shared" si="1"/>
        <v>0</v>
      </c>
      <c r="K7" s="48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84">
        <f t="shared" si="2"/>
        <v>3</v>
      </c>
      <c r="O7" s="42">
        <f>'มี.ค.67'!N7</f>
        <v>3</v>
      </c>
      <c r="P7" s="51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84">
        <f t="shared" si="2"/>
        <v>3</v>
      </c>
      <c r="O8" s="42">
        <f>'มี.ค.67'!N8</f>
        <v>3</v>
      </c>
      <c r="P8" s="51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5"/>
        <v>0</v>
      </c>
      <c r="L9" s="41" t="e">
        <f t="shared" si="4"/>
        <v>#DIV/0!</v>
      </c>
      <c r="M9" s="43" t="b">
        <f t="shared" si="3"/>
        <v>0</v>
      </c>
      <c r="N9" s="84">
        <f t="shared" si="2"/>
        <v>3</v>
      </c>
      <c r="O9" s="42">
        <f>'มี.ค.67'!N9</f>
        <v>3</v>
      </c>
      <c r="P9" s="51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5"/>
        <v>0</v>
      </c>
      <c r="L10" s="41" t="e">
        <f t="shared" si="4"/>
        <v>#DIV/0!</v>
      </c>
      <c r="M10" s="43" t="b">
        <f t="shared" si="3"/>
        <v>0</v>
      </c>
      <c r="N10" s="84">
        <f t="shared" si="2"/>
        <v>3</v>
      </c>
      <c r="O10" s="42">
        <f>'มี.ค.67'!N10</f>
        <v>3</v>
      </c>
      <c r="P10" s="51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69"/>
      <c r="F11" s="69"/>
      <c r="G11" s="43">
        <f t="shared" si="0"/>
        <v>3</v>
      </c>
      <c r="H11" s="70"/>
      <c r="I11" s="51"/>
      <c r="J11" s="39">
        <f t="shared" si="1"/>
        <v>0</v>
      </c>
      <c r="K11" s="48">
        <f t="shared" si="5"/>
        <v>0</v>
      </c>
      <c r="L11" s="41" t="e">
        <f t="shared" si="4"/>
        <v>#DIV/0!</v>
      </c>
      <c r="M11" s="43" t="b">
        <f t="shared" si="3"/>
        <v>0</v>
      </c>
      <c r="N11" s="84">
        <f t="shared" si="2"/>
        <v>3</v>
      </c>
      <c r="O11" s="42">
        <f>'มี.ค.67'!N11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9"/>
      <c r="E12" s="69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5"/>
        <v>0</v>
      </c>
      <c r="L13" s="41" t="e">
        <f t="shared" si="4"/>
        <v>#DIV/0!</v>
      </c>
      <c r="M13" s="43" t="b">
        <f t="shared" si="3"/>
        <v>0</v>
      </c>
      <c r="N13" s="84">
        <f t="shared" si="2"/>
        <v>3</v>
      </c>
      <c r="O13" s="42">
        <f>'มี.ค.67'!N13</f>
        <v>3</v>
      </c>
      <c r="P13" s="51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71"/>
      <c r="F14" s="69"/>
      <c r="G14" s="43">
        <f t="shared" si="0"/>
        <v>3</v>
      </c>
      <c r="H14" s="70"/>
      <c r="I14" s="70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69"/>
      <c r="G15" s="43">
        <f t="shared" si="0"/>
        <v>3</v>
      </c>
      <c r="H15" s="70"/>
      <c r="I15" s="51"/>
      <c r="J15" s="39">
        <f t="shared" si="1"/>
        <v>0</v>
      </c>
      <c r="K15" s="48">
        <f t="shared" si="5"/>
        <v>0</v>
      </c>
      <c r="L15" s="41" t="e">
        <f t="shared" si="4"/>
        <v>#DIV/0!</v>
      </c>
      <c r="M15" s="43" t="b">
        <f t="shared" si="3"/>
        <v>0</v>
      </c>
      <c r="N15" s="84">
        <f t="shared" si="2"/>
        <v>3</v>
      </c>
      <c r="O15" s="42">
        <f>'มี.ค.67'!N15</f>
        <v>3</v>
      </c>
      <c r="P15" s="51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51"/>
      <c r="J16" s="39">
        <f t="shared" si="1"/>
        <v>0</v>
      </c>
      <c r="K16" s="48">
        <f t="shared" si="5"/>
        <v>0</v>
      </c>
      <c r="L16" s="41" t="e">
        <f t="shared" si="4"/>
        <v>#DIV/0!</v>
      </c>
      <c r="M16" s="43" t="b">
        <f t="shared" si="3"/>
        <v>0</v>
      </c>
      <c r="N16" s="84">
        <f t="shared" si="2"/>
        <v>3</v>
      </c>
      <c r="O16" s="42">
        <f>'มี.ค.67'!N16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5"/>
        <v>0</v>
      </c>
      <c r="L17" s="41" t="e">
        <f t="shared" si="4"/>
        <v>#DIV/0!</v>
      </c>
      <c r="M17" s="43" t="b">
        <f t="shared" si="3"/>
        <v>0</v>
      </c>
      <c r="N17" s="84">
        <f t="shared" si="2"/>
        <v>3</v>
      </c>
      <c r="O17" s="42">
        <f>'มี.ค.67'!N17</f>
        <v>3</v>
      </c>
      <c r="P17" s="51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5"/>
        <v>0</v>
      </c>
      <c r="L18" s="41" t="e">
        <f t="shared" si="4"/>
        <v>#DIV/0!</v>
      </c>
      <c r="M18" s="43" t="b">
        <f t="shared" si="3"/>
        <v>0</v>
      </c>
      <c r="N18" s="84">
        <f t="shared" si="2"/>
        <v>3</v>
      </c>
      <c r="O18" s="42">
        <f>'มี.ค.67'!N18</f>
        <v>3</v>
      </c>
      <c r="P18" s="51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5"/>
        <v>0</v>
      </c>
      <c r="L19" s="41" t="e">
        <f t="shared" si="4"/>
        <v>#DIV/0!</v>
      </c>
      <c r="M19" s="43" t="b">
        <f t="shared" si="3"/>
        <v>0</v>
      </c>
      <c r="N19" s="84">
        <f t="shared" si="2"/>
        <v>3</v>
      </c>
      <c r="O19" s="42">
        <f>'มี.ค.67'!N19</f>
        <v>3</v>
      </c>
      <c r="P19" s="51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>SUM(I20/7)</f>
        <v>0</v>
      </c>
      <c r="L20" s="41" t="e">
        <f t="shared" si="4"/>
        <v>#DIV/0!</v>
      </c>
      <c r="M20" s="43" t="b">
        <f t="shared" si="3"/>
        <v>0</v>
      </c>
      <c r="N20" s="84">
        <f t="shared" si="2"/>
        <v>3</v>
      </c>
      <c r="O20" s="42">
        <f>'มี.ค.67'!N20</f>
        <v>3</v>
      </c>
      <c r="P20" s="51"/>
      <c r="Q20" s="7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0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105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53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106</v>
      </c>
      <c r="O2" s="149" t="s">
        <v>107</v>
      </c>
      <c r="P2" s="149" t="s">
        <v>56</v>
      </c>
      <c r="Q2" s="133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33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3</v>
      </c>
      <c r="P7" s="55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3</v>
      </c>
      <c r="P8" s="55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3</v>
      </c>
      <c r="P9" s="55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3</v>
      </c>
      <c r="P10" s="55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3</v>
      </c>
      <c r="P13" s="55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3</v>
      </c>
      <c r="P15" s="55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3</v>
      </c>
      <c r="P17" s="55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3</v>
      </c>
      <c r="P18" s="55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3</v>
      </c>
      <c r="P19" s="55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58</v>
      </c>
      <c r="O2" s="149" t="s">
        <v>59</v>
      </c>
      <c r="P2" s="149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2023-08-29T06:49:33Z</cp:lastPrinted>
  <dcterms:created xsi:type="dcterms:W3CDTF">2017-12-26T02:45:48Z</dcterms:created>
  <dcterms:modified xsi:type="dcterms:W3CDTF">2024-02-15T01:56:14Z</dcterms:modified>
</cp:coreProperties>
</file>